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OS\Desktop\"/>
    </mc:Choice>
  </mc:AlternateContent>
  <bookViews>
    <workbookView xWindow="240" yWindow="420" windowWidth="23715" windowHeight="9495"/>
  </bookViews>
  <sheets>
    <sheet name="в тыс.рублей" sheetId="2" r:id="rId1"/>
    <sheet name="Лист1" sheetId="3" r:id="rId2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'в тыс.рублей'!$A$1:$G$33</definedName>
  </definedNames>
  <calcPr calcId="162913"/>
</workbook>
</file>

<file path=xl/calcChain.xml><?xml version="1.0" encoding="utf-8"?>
<calcChain xmlns="http://schemas.openxmlformats.org/spreadsheetml/2006/main">
  <c r="D32" i="2" l="1"/>
  <c r="D23" i="2"/>
  <c r="D22" i="2" s="1"/>
  <c r="E22" i="2"/>
  <c r="F22" i="2"/>
  <c r="G22" i="2"/>
  <c r="C22" i="2"/>
  <c r="G23" i="2"/>
  <c r="F23" i="2"/>
  <c r="E23" i="2"/>
  <c r="C23" i="2"/>
  <c r="C32" i="2"/>
  <c r="C21" i="2"/>
  <c r="D14" i="2"/>
  <c r="D10" i="2" s="1"/>
  <c r="E14" i="2"/>
  <c r="E10" i="2" s="1"/>
  <c r="F14" i="2"/>
  <c r="G14" i="2"/>
  <c r="G10" i="2" s="1"/>
  <c r="C14" i="2"/>
  <c r="C27" i="2"/>
  <c r="F10" i="2"/>
  <c r="G29" i="3"/>
  <c r="G27" i="3" s="1"/>
  <c r="G35" i="3" s="1"/>
  <c r="F29" i="3"/>
  <c r="F27" i="3" s="1"/>
  <c r="E29" i="3"/>
  <c r="E27" i="3" s="1"/>
  <c r="D29" i="3"/>
  <c r="D27" i="3" s="1"/>
  <c r="C29" i="3"/>
  <c r="C27" i="3" s="1"/>
  <c r="C35" i="3" s="1"/>
  <c r="G15" i="3"/>
  <c r="F15" i="3"/>
  <c r="F10" i="3" s="1"/>
  <c r="F26" i="3" s="1"/>
  <c r="E15" i="3"/>
  <c r="E10" i="3" s="1"/>
  <c r="E26" i="3" s="1"/>
  <c r="D15" i="3"/>
  <c r="D10" i="3" s="1"/>
  <c r="D26" i="3" s="1"/>
  <c r="C15" i="3"/>
  <c r="C10" i="3" s="1"/>
  <c r="C26" i="3" s="1"/>
  <c r="G10" i="3"/>
  <c r="G26" i="3" s="1"/>
  <c r="C10" i="2" l="1"/>
  <c r="D35" i="3"/>
  <c r="E35" i="3"/>
  <c r="F35" i="3"/>
  <c r="E24" i="2"/>
  <c r="G27" i="2"/>
  <c r="G25" i="2" s="1"/>
  <c r="F27" i="2"/>
  <c r="F25" i="2" s="1"/>
  <c r="E27" i="2"/>
  <c r="E25" i="2" s="1"/>
  <c r="D27" i="2"/>
  <c r="D25" i="2" s="1"/>
  <c r="C25" i="2"/>
  <c r="C24" i="2" l="1"/>
  <c r="C33" i="2" s="1"/>
  <c r="G24" i="2"/>
  <c r="G33" i="2" s="1"/>
  <c r="D24" i="2"/>
  <c r="D33" i="2" s="1"/>
  <c r="F24" i="2"/>
  <c r="F33" i="2" s="1"/>
  <c r="E33" i="2"/>
</calcChain>
</file>

<file path=xl/sharedStrings.xml><?xml version="1.0" encoding="utf-8"?>
<sst xmlns="http://schemas.openxmlformats.org/spreadsheetml/2006/main" count="89" uniqueCount="58">
  <si>
    <t>Прогноз 2022 год</t>
  </si>
  <si>
    <t>КБК</t>
  </si>
  <si>
    <t>ИСТОЧНИКИ ДОХОДОВ</t>
  </si>
  <si>
    <t>НАЛОГОВЫЕ ДОХОДЫ</t>
  </si>
  <si>
    <t xml:space="preserve">         в том числе: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</si>
  <si>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</si>
  <si>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</si>
  <si>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</si>
  <si>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</si>
  <si>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1 03 02000 01 0000 110</t>
  </si>
  <si>
    <t xml:space="preserve">Акцизы </t>
  </si>
  <si>
    <t>1 05 00000 00 0000 000</t>
  </si>
  <si>
    <t>Налоги на совокупный доход</t>
  </si>
  <si>
    <t>1 06 02000 00 0000 110</t>
  </si>
  <si>
    <t xml:space="preserve">Налог на имущество организаций </t>
  </si>
  <si>
    <t>1 06 04000 02 0000 110</t>
  </si>
  <si>
    <t>Транспортный налог</t>
  </si>
  <si>
    <t>1 07 01000 01 0000 110</t>
  </si>
  <si>
    <t>Налог на добычу полезных ископаемых</t>
  </si>
  <si>
    <t>Иные доходные источники</t>
  </si>
  <si>
    <t xml:space="preserve">НЕНАЛОГОВЫЕ ДОХОДЫ </t>
  </si>
  <si>
    <t xml:space="preserve">         из них:</t>
  </si>
  <si>
    <t>1 16 00000 00 0000 000</t>
  </si>
  <si>
    <t>Штрафы, санкции, возмещение ущерба</t>
  </si>
  <si>
    <t>Налоговые и неналоговые доходы</t>
  </si>
  <si>
    <t>Безвозмездные поступления</t>
  </si>
  <si>
    <t xml:space="preserve">   в том числе: </t>
  </si>
  <si>
    <t xml:space="preserve">Безвозмездные поступления от других бюджетов </t>
  </si>
  <si>
    <t>2 02 10000 00 0000 151</t>
  </si>
  <si>
    <t>Дотации</t>
  </si>
  <si>
    <t>2 02 20000 00 0000 151</t>
  </si>
  <si>
    <t>Субсидии</t>
  </si>
  <si>
    <t>Субвенции</t>
  </si>
  <si>
    <t>2 02 40000 00 0000 151</t>
  </si>
  <si>
    <t>Иные межбюджетные трансферты</t>
  </si>
  <si>
    <t>Прочие безвозмездные поступления</t>
  </si>
  <si>
    <t xml:space="preserve">ВСЕГО ДОХОДОВ </t>
  </si>
  <si>
    <t>Прогноз 2023 год</t>
  </si>
  <si>
    <t>Факт 2020 год</t>
  </si>
  <si>
    <t>Прогноз 2024 год</t>
  </si>
  <si>
    <t>Налог, взимаемый по УСН</t>
  </si>
  <si>
    <t>Единый сельскохозяйственный налог</t>
  </si>
  <si>
    <t>Налог на профессиональный доход</t>
  </si>
  <si>
    <t>(тыс.рублей)</t>
  </si>
  <si>
    <t>2 02 30000 00 0000 151</t>
  </si>
  <si>
    <t>2021 год
(оценка)</t>
  </si>
  <si>
    <t xml:space="preserve">Сведения о доходах бюджета по видам доходов на 2021 год и на плановый период 2022 и 2023 годов 
в сравнении с ожидаемым исполнением за 2020 год и отчетом за 2019 год 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</si>
  <si>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</si>
  <si>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</si>
  <si>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</si>
  <si>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1 06 01000 00 0000 110</t>
  </si>
  <si>
    <t>1 06 06000 00 0000 110</t>
  </si>
  <si>
    <t>1 03 02000 00 0000 110</t>
  </si>
  <si>
    <t>1 01 02000 00 0000 110</t>
  </si>
  <si>
    <t>Факт 2019 год</t>
  </si>
  <si>
    <t>2020 год
(оценка)</t>
  </si>
  <si>
    <t>Прогноз 2021 год</t>
  </si>
  <si>
    <t xml:space="preserve">Налог, взимаемый в связи с применением патентной системы налогообложения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</si>
</sst>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_-* #,##0.00_р_._-;\-* #,##0.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6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2">
    <xf numFmtId="0" fontId="0" fillId="0" borderId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3" fillId="0" borderId="1" applyNumberFormat="0" applyFont="0" applyFill="0" applyAlignment="0" applyProtection="0"/>
    <xf numFmtId="0" fontId="1" fillId="0" borderId="2" applyNumberFormat="0">
      <alignment horizontal="right" vertical="top"/>
    </xf>
    <xf numFmtId="0" fontId="1" fillId="0" borderId="2" applyNumberFormat="0">
      <alignment horizontal="right" vertical="top"/>
    </xf>
    <xf numFmtId="0" fontId="1" fillId="5" borderId="2" applyNumberFormat="0">
      <alignment horizontal="right" vertical="top"/>
    </xf>
    <xf numFmtId="49" fontId="1" fillId="4" borderId="2">
      <alignment horizontal="left" vertical="top"/>
    </xf>
    <xf numFmtId="49" fontId="2" fillId="0" borderId="2">
      <alignment horizontal="left" vertical="top"/>
    </xf>
    <xf numFmtId="49" fontId="1" fillId="4" borderId="2">
      <alignment horizontal="left" vertical="top"/>
    </xf>
    <xf numFmtId="0" fontId="1" fillId="3" borderId="2">
      <alignment horizontal="left" vertical="top" wrapText="1"/>
    </xf>
    <xf numFmtId="0" fontId="2" fillId="0" borderId="2">
      <alignment horizontal="left" vertical="top" wrapText="1"/>
    </xf>
    <xf numFmtId="0" fontId="1" fillId="2" borderId="2">
      <alignment horizontal="left" vertical="top" wrapText="1"/>
    </xf>
    <xf numFmtId="0" fontId="1" fillId="6" borderId="2">
      <alignment horizontal="left" vertical="top" wrapText="1"/>
    </xf>
    <xf numFmtId="0" fontId="1" fillId="7" borderId="2">
      <alignment horizontal="left" vertical="top" wrapText="1"/>
    </xf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  <xf numFmtId="0" fontId="7" fillId="0" borderId="0">
      <alignment horizontal="left" vertical="top"/>
    </xf>
    <xf numFmtId="0" fontId="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" fillId="0" borderId="0"/>
    <xf numFmtId="0" fontId="1" fillId="3" borderId="3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3" borderId="3" applyNumberFormat="0">
      <alignment horizontal="right" vertical="top"/>
    </xf>
    <xf numFmtId="0" fontId="1" fillId="6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6" borderId="3" applyNumberFormat="0">
      <alignment horizontal="right" vertical="top"/>
    </xf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10" fillId="9" borderId="2">
      <alignment horizontal="left" vertical="top" wrapText="1"/>
    </xf>
    <xf numFmtId="49" fontId="1" fillId="0" borderId="2">
      <alignment horizontal="left" vertical="top" wrapText="1"/>
    </xf>
    <xf numFmtId="49" fontId="10" fillId="9" borderId="2">
      <alignment horizontal="left" vertical="top" wrapText="1"/>
    </xf>
    <xf numFmtId="165" fontId="1" fillId="0" borderId="0" applyFont="0" applyFill="0" applyBorder="0" applyAlignment="0" applyProtection="0"/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</cellStyleXfs>
  <cellXfs count="81">
    <xf numFmtId="0" fontId="0" fillId="0" borderId="0" xfId="0"/>
    <xf numFmtId="0" fontId="11" fillId="0" borderId="0" xfId="0" applyFont="1" applyFill="1" applyAlignment="1"/>
    <xf numFmtId="4" fontId="12" fillId="0" borderId="0" xfId="0" applyNumberFormat="1" applyFont="1" applyFill="1" applyAlignment="1"/>
    <xf numFmtId="0" fontId="12" fillId="0" borderId="0" xfId="0" applyFont="1" applyFill="1" applyAlignment="1"/>
    <xf numFmtId="0" fontId="11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horizontal="left" vertical="center"/>
    </xf>
    <xf numFmtId="4" fontId="13" fillId="0" borderId="18" xfId="0" applyNumberFormat="1" applyFont="1" applyFill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32" applyFont="1"/>
    <xf numFmtId="0" fontId="13" fillId="0" borderId="0" xfId="0" applyFont="1" applyFill="1"/>
    <xf numFmtId="4" fontId="14" fillId="0" borderId="0" xfId="0" applyNumberFormat="1" applyFont="1"/>
    <xf numFmtId="14" fontId="14" fillId="0" borderId="0" xfId="0" applyNumberFormat="1" applyFont="1"/>
    <xf numFmtId="0" fontId="11" fillId="0" borderId="0" xfId="0" applyFont="1" applyAlignment="1">
      <alignment horizontal="right"/>
    </xf>
    <xf numFmtId="0" fontId="13" fillId="12" borderId="4" xfId="0" applyFont="1" applyFill="1" applyBorder="1"/>
    <xf numFmtId="0" fontId="11" fillId="12" borderId="7" xfId="0" applyFont="1" applyFill="1" applyBorder="1"/>
    <xf numFmtId="4" fontId="11" fillId="12" borderId="8" xfId="0" applyNumberFormat="1" applyFont="1" applyFill="1" applyBorder="1" applyAlignment="1">
      <alignment horizontal="center" vertical="center"/>
    </xf>
    <xf numFmtId="0" fontId="13" fillId="11" borderId="0" xfId="0" applyFont="1" applyFill="1"/>
    <xf numFmtId="0" fontId="13" fillId="0" borderId="9" xfId="0" applyFont="1" applyBorder="1"/>
    <xf numFmtId="4" fontId="11" fillId="0" borderId="10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13" fillId="0" borderId="11" xfId="0" quotePrefix="1" applyFont="1" applyBorder="1"/>
    <xf numFmtId="0" fontId="11" fillId="0" borderId="12" xfId="0" applyFont="1" applyFill="1" applyBorder="1" applyAlignment="1">
      <alignment horizontal="left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13" borderId="11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right" vertical="center"/>
    </xf>
    <xf numFmtId="0" fontId="13" fillId="13" borderId="11" xfId="0" quotePrefix="1" applyFont="1" applyFill="1" applyBorder="1"/>
    <xf numFmtId="0" fontId="11" fillId="13" borderId="12" xfId="0" applyFont="1" applyFill="1" applyBorder="1" applyAlignment="1">
      <alignment horizontal="left" vertical="center"/>
    </xf>
    <xf numFmtId="4" fontId="11" fillId="13" borderId="11" xfId="0" applyNumberFormat="1" applyFont="1" applyFill="1" applyBorder="1" applyAlignment="1">
      <alignment horizontal="center" vertical="center"/>
    </xf>
    <xf numFmtId="0" fontId="13" fillId="13" borderId="0" xfId="0" applyFont="1" applyFill="1"/>
    <xf numFmtId="0" fontId="15" fillId="13" borderId="12" xfId="0" applyFont="1" applyFill="1" applyBorder="1" applyAlignment="1">
      <alignment horizontal="left" vertical="center"/>
    </xf>
    <xf numFmtId="4" fontId="15" fillId="13" borderId="14" xfId="0" applyNumberFormat="1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/>
    </xf>
    <xf numFmtId="4" fontId="15" fillId="13" borderId="11" xfId="0" applyNumberFormat="1" applyFont="1" applyFill="1" applyBorder="1" applyAlignment="1">
      <alignment horizontal="center" vertical="center"/>
    </xf>
    <xf numFmtId="4" fontId="13" fillId="13" borderId="14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0" fontId="11" fillId="13" borderId="12" xfId="0" applyFont="1" applyFill="1" applyBorder="1" applyAlignment="1">
      <alignment horizontal="left" vertical="center" wrapText="1"/>
    </xf>
    <xf numFmtId="0" fontId="13" fillId="13" borderId="15" xfId="0" applyFont="1" applyFill="1" applyBorder="1"/>
    <xf numFmtId="4" fontId="13" fillId="0" borderId="14" xfId="0" applyNumberFormat="1" applyFont="1" applyFill="1" applyBorder="1" applyAlignment="1">
      <alignment horizontal="center" vertical="center"/>
    </xf>
    <xf numFmtId="4" fontId="13" fillId="13" borderId="15" xfId="0" applyNumberFormat="1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left" vertical="center"/>
    </xf>
    <xf numFmtId="4" fontId="11" fillId="12" borderId="7" xfId="0" applyNumberFormat="1" applyFont="1" applyFill="1" applyBorder="1" applyAlignment="1">
      <alignment horizontal="center" vertical="center"/>
    </xf>
    <xf numFmtId="0" fontId="13" fillId="0" borderId="16" xfId="0" applyFont="1" applyFill="1" applyBorder="1"/>
    <xf numFmtId="0" fontId="13" fillId="11" borderId="16" xfId="0" applyFont="1" applyFill="1" applyBorder="1"/>
    <xf numFmtId="0" fontId="13" fillId="13" borderId="12" xfId="0" applyFont="1" applyFill="1" applyBorder="1" applyAlignment="1">
      <alignment horizontal="left" vertical="center"/>
    </xf>
    <xf numFmtId="4" fontId="16" fillId="0" borderId="11" xfId="0" applyNumberFormat="1" applyFont="1" applyFill="1" applyBorder="1" applyAlignment="1">
      <alignment horizontal="center" vertical="center"/>
    </xf>
    <xf numFmtId="0" fontId="13" fillId="12" borderId="8" xfId="0" applyFont="1" applyFill="1" applyBorder="1"/>
    <xf numFmtId="4" fontId="13" fillId="0" borderId="0" xfId="0" applyNumberFormat="1" applyFont="1" applyFill="1"/>
    <xf numFmtId="4" fontId="11" fillId="10" borderId="8" xfId="0" applyNumberFormat="1" applyFont="1" applyFill="1" applyBorder="1" applyAlignment="1">
      <alignment horizontal="center"/>
    </xf>
    <xf numFmtId="4" fontId="13" fillId="13" borderId="0" xfId="0" applyNumberFormat="1" applyFont="1" applyFill="1"/>
    <xf numFmtId="0" fontId="13" fillId="13" borderId="9" xfId="0" applyFont="1" applyFill="1" applyBorder="1"/>
    <xf numFmtId="0" fontId="13" fillId="0" borderId="17" xfId="0" applyFont="1" applyFill="1" applyBorder="1"/>
    <xf numFmtId="4" fontId="11" fillId="0" borderId="9" xfId="0" applyNumberFormat="1" applyFont="1" applyFill="1" applyBorder="1" applyAlignment="1">
      <alignment horizontal="center"/>
    </xf>
    <xf numFmtId="4" fontId="11" fillId="13" borderId="9" xfId="0" applyNumberFormat="1" applyFont="1" applyFill="1" applyBorder="1" applyAlignment="1">
      <alignment horizontal="center"/>
    </xf>
    <xf numFmtId="0" fontId="13" fillId="13" borderId="11" xfId="0" applyFont="1" applyFill="1" applyBorder="1"/>
    <xf numFmtId="4" fontId="13" fillId="13" borderId="11" xfId="0" applyNumberFormat="1" applyFont="1" applyFill="1" applyBorder="1" applyAlignment="1">
      <alignment horizontal="center"/>
    </xf>
    <xf numFmtId="0" fontId="11" fillId="0" borderId="12" xfId="0" applyFont="1" applyFill="1" applyBorder="1"/>
    <xf numFmtId="0" fontId="11" fillId="13" borderId="12" xfId="0" applyFont="1" applyFill="1" applyBorder="1"/>
    <xf numFmtId="4" fontId="13" fillId="13" borderId="15" xfId="0" applyNumberFormat="1" applyFont="1" applyFill="1" applyBorder="1" applyAlignment="1">
      <alignment horizontal="center"/>
    </xf>
    <xf numFmtId="0" fontId="13" fillId="12" borderId="6" xfId="0" applyFont="1" applyFill="1" applyBorder="1"/>
    <xf numFmtId="4" fontId="13" fillId="0" borderId="0" xfId="0" applyNumberFormat="1" applyFont="1"/>
    <xf numFmtId="0" fontId="13" fillId="0" borderId="12" xfId="0" applyFont="1" applyFill="1" applyBorder="1" applyAlignment="1">
      <alignment wrapText="1"/>
    </xf>
    <xf numFmtId="0" fontId="13" fillId="0" borderId="11" xfId="0" quotePrefix="1" applyFont="1" applyBorder="1" applyAlignment="1">
      <alignment vertical="center"/>
    </xf>
    <xf numFmtId="0" fontId="13" fillId="13" borderId="11" xfId="0" quotePrefix="1" applyFont="1" applyFill="1" applyBorder="1" applyAlignment="1">
      <alignment vertical="center"/>
    </xf>
    <xf numFmtId="0" fontId="13" fillId="13" borderId="15" xfId="0" quotePrefix="1" applyFont="1" applyFill="1" applyBorder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1" fillId="12" borderId="4" xfId="0" applyNumberFormat="1" applyFont="1" applyFill="1" applyBorder="1" applyAlignment="1">
      <alignment horizontal="center" vertical="center" wrapText="1"/>
    </xf>
    <xf numFmtId="0" fontId="11" fillId="12" borderId="5" xfId="0" applyNumberFormat="1" applyFont="1" applyFill="1" applyBorder="1" applyAlignment="1">
      <alignment horizontal="center" vertical="center" wrapText="1"/>
    </xf>
    <xf numFmtId="0" fontId="11" fillId="12" borderId="6" xfId="0" applyNumberFormat="1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left" vertical="center" wrapText="1"/>
    </xf>
    <xf numFmtId="0" fontId="13" fillId="13" borderId="6" xfId="0" quotePrefix="1" applyFont="1" applyFill="1" applyBorder="1" applyAlignment="1">
      <alignment vertical="center"/>
    </xf>
    <xf numFmtId="4" fontId="13" fillId="13" borderId="19" xfId="0" applyNumberFormat="1" applyFont="1" applyFill="1" applyBorder="1" applyAlignment="1">
      <alignment horizontal="center" vertical="center"/>
    </xf>
    <xf numFmtId="4" fontId="16" fillId="0" borderId="19" xfId="0" applyNumberFormat="1" applyFont="1" applyFill="1" applyBorder="1" applyAlignment="1">
      <alignment horizontal="center" vertical="center"/>
    </xf>
  </cellXfs>
  <cellStyles count="52">
    <cellStyle name="Comma0" xfId="1"/>
    <cellStyle name="Currency0" xfId="2"/>
    <cellStyle name="Date" xfId="3"/>
    <cellStyle name="Fixed" xfId="4"/>
    <cellStyle name="Heading 1" xfId="5"/>
    <cellStyle name="Heading 2" xfId="6"/>
    <cellStyle name="Normal" xfId="7"/>
    <cellStyle name="Total" xfId="8"/>
    <cellStyle name="Данные (редактируемые)" xfId="9"/>
    <cellStyle name="Данные (только для чтения)" xfId="10"/>
    <cellStyle name="Данные для удаления" xfId="11"/>
    <cellStyle name="Заголовки полей" xfId="12"/>
    <cellStyle name="Заголовки полей [печать]" xfId="13"/>
    <cellStyle name="Заголовки полей_от игоря прогноз" xfId="14"/>
    <cellStyle name="Заголовок меры" xfId="15"/>
    <cellStyle name="Заголовок показателя [печать]" xfId="16"/>
    <cellStyle name="Заголовок показателя константы" xfId="17"/>
    <cellStyle name="Заголовок результата расчета" xfId="18"/>
    <cellStyle name="Заголовок свободного показателя" xfId="19"/>
    <cellStyle name="Значение фильтра" xfId="20"/>
    <cellStyle name="Значение фильтра [печать]" xfId="21"/>
    <cellStyle name="Значение фильтра_от игоря прогноз" xfId="22"/>
    <cellStyle name="Информация о задаче" xfId="23"/>
    <cellStyle name="Обычный" xfId="0" builtinId="0"/>
    <cellStyle name="Обычный 2" xfId="24"/>
    <cellStyle name="Обычный 2 2" xfId="25"/>
    <cellStyle name="Обычный 2_02.09" xfId="26"/>
    <cellStyle name="Обычный 3" xfId="27"/>
    <cellStyle name="Обычный 3 2" xfId="28"/>
    <cellStyle name="Обычный 3_Xl0000018" xfId="29"/>
    <cellStyle name="Обычный 4" xfId="30"/>
    <cellStyle name="Обычный 5" xfId="31"/>
    <cellStyle name="Обычный_Анализ консолидированный 2007" xfId="32"/>
    <cellStyle name="Отдельная ячейка" xfId="33"/>
    <cellStyle name="Отдельная ячейка - константа" xfId="34"/>
    <cellStyle name="Отдельная ячейка - константа [печать]" xfId="35"/>
    <cellStyle name="Отдельная ячейка - константа_от игоря прогноз" xfId="36"/>
    <cellStyle name="Отдельная ячейка [печать]" xfId="37"/>
    <cellStyle name="Отдельная ячейка_от игоря прогноз" xfId="38"/>
    <cellStyle name="Отдельная ячейка-результат" xfId="39"/>
    <cellStyle name="Отдельная ячейка-результат [печать]" xfId="40"/>
    <cellStyle name="Отдельная ячейка-результат_от игоря прогноз" xfId="41"/>
    <cellStyle name="Процентный 2" xfId="42"/>
    <cellStyle name="Процентный 2 2" xfId="43"/>
    <cellStyle name="Процентный 3" xfId="44"/>
    <cellStyle name="Свойства элементов измерения" xfId="45"/>
    <cellStyle name="Свойства элементов измерения [печать]" xfId="46"/>
    <cellStyle name="Свойства элементов измерения_от игоря прогноз" xfId="47"/>
    <cellStyle name="Финансовый 2" xfId="48"/>
    <cellStyle name="Элементы осей" xfId="49"/>
    <cellStyle name="Элементы осей [печать]" xfId="50"/>
    <cellStyle name="Элементы осей_от игоря прогноз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tabSelected="1" view="pageBreakPreview" zoomScale="75" zoomScaleNormal="50" zoomScaleSheetLayoutView="75" workbookViewId="0">
      <pane xSplit="2" ySplit="9" topLeftCell="C16" activePane="bottomRight" state="frozen"/>
      <selection pane="topRight" activeCell="B1" sqref="B1"/>
      <selection pane="bottomLeft" activeCell="A11" sqref="A11"/>
      <selection pane="bottomRight" activeCell="D33" sqref="D33"/>
    </sheetView>
  </sheetViews>
  <sheetFormatPr defaultRowHeight="18.75" x14ac:dyDescent="0.3"/>
  <cols>
    <col min="1" max="1" width="27.85546875" style="11" customWidth="1"/>
    <col min="2" max="2" width="58.42578125" style="13" customWidth="1"/>
    <col min="3" max="3" width="23.7109375" style="13" customWidth="1"/>
    <col min="4" max="4" width="25.140625" style="11" customWidth="1"/>
    <col min="5" max="5" width="22.28515625" style="11" customWidth="1"/>
    <col min="6" max="6" width="24.85546875" style="11" customWidth="1"/>
    <col min="7" max="7" width="25.140625" style="11" customWidth="1"/>
    <col min="8" max="8" width="32.7109375" style="13" customWidth="1"/>
    <col min="9" max="33" width="9.140625" style="13" customWidth="1"/>
    <col min="34" max="16384" width="9.140625" style="11"/>
  </cols>
  <sheetData>
    <row r="1" spans="1:33" x14ac:dyDescent="0.3">
      <c r="B1" s="12"/>
      <c r="C1" s="12"/>
      <c r="D1" s="13"/>
      <c r="E1" s="13"/>
      <c r="F1" s="13"/>
      <c r="G1" s="13"/>
    </row>
    <row r="2" spans="1:33" x14ac:dyDescent="0.3">
      <c r="D2" s="14"/>
      <c r="E2" s="15"/>
      <c r="F2" s="14"/>
    </row>
    <row r="3" spans="1:33" ht="40.5" customHeight="1" x14ac:dyDescent="0.3">
      <c r="A3" s="70" t="s">
        <v>46</v>
      </c>
      <c r="B3" s="70"/>
      <c r="C3" s="70"/>
      <c r="D3" s="70"/>
      <c r="E3" s="70"/>
      <c r="F3" s="70"/>
      <c r="G3" s="70"/>
    </row>
    <row r="4" spans="1:33" x14ac:dyDescent="0.3">
      <c r="B4" s="1"/>
      <c r="C4" s="1"/>
      <c r="D4" s="2"/>
      <c r="E4" s="3"/>
      <c r="F4" s="2"/>
    </row>
    <row r="5" spans="1:33" ht="19.5" thickBot="1" x14ac:dyDescent="0.35">
      <c r="B5" s="4"/>
      <c r="C5" s="4"/>
      <c r="D5" s="5"/>
      <c r="E5" s="5"/>
      <c r="F5" s="5"/>
      <c r="G5" s="16" t="s">
        <v>43</v>
      </c>
    </row>
    <row r="6" spans="1:33" x14ac:dyDescent="0.3">
      <c r="A6" s="71" t="s">
        <v>1</v>
      </c>
      <c r="B6" s="71" t="s">
        <v>2</v>
      </c>
      <c r="C6" s="71" t="s">
        <v>54</v>
      </c>
      <c r="D6" s="74" t="s">
        <v>55</v>
      </c>
      <c r="E6" s="74" t="s">
        <v>56</v>
      </c>
      <c r="F6" s="74" t="s">
        <v>0</v>
      </c>
      <c r="G6" s="74" t="s">
        <v>37</v>
      </c>
    </row>
    <row r="7" spans="1:33" x14ac:dyDescent="0.3">
      <c r="A7" s="72"/>
      <c r="B7" s="72"/>
      <c r="C7" s="72"/>
      <c r="D7" s="75"/>
      <c r="E7" s="75"/>
      <c r="F7" s="75"/>
      <c r="G7" s="75"/>
    </row>
    <row r="8" spans="1:33" x14ac:dyDescent="0.3">
      <c r="A8" s="72"/>
      <c r="B8" s="72"/>
      <c r="C8" s="72"/>
      <c r="D8" s="75"/>
      <c r="E8" s="75"/>
      <c r="F8" s="75"/>
      <c r="G8" s="75"/>
    </row>
    <row r="9" spans="1:33" ht="19.5" thickBot="1" x14ac:dyDescent="0.35">
      <c r="A9" s="73"/>
      <c r="B9" s="73"/>
      <c r="C9" s="73"/>
      <c r="D9" s="76"/>
      <c r="E9" s="76"/>
      <c r="F9" s="76"/>
      <c r="G9" s="76"/>
    </row>
    <row r="10" spans="1:33" s="20" customFormat="1" ht="25.5" customHeight="1" thickBot="1" x14ac:dyDescent="0.35">
      <c r="A10" s="17"/>
      <c r="B10" s="18" t="s">
        <v>3</v>
      </c>
      <c r="C10" s="19">
        <f>C12+C13+C14+C19+C20+C21</f>
        <v>1065213.165</v>
      </c>
      <c r="D10" s="19">
        <f t="shared" ref="D10:G10" si="0">D12+D13+D14+D19+D20+D21</f>
        <v>1142688.6400000001</v>
      </c>
      <c r="E10" s="19">
        <f>E12+E13+E14+E19+E20+E21</f>
        <v>1173361.06</v>
      </c>
      <c r="F10" s="19">
        <f t="shared" si="0"/>
        <v>1068982.06</v>
      </c>
      <c r="G10" s="19">
        <f t="shared" si="0"/>
        <v>1049168.1400000001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ht="25.5" customHeight="1" x14ac:dyDescent="0.3">
      <c r="A11" s="21"/>
      <c r="B11" s="6" t="s">
        <v>4</v>
      </c>
      <c r="C11" s="22"/>
      <c r="D11" s="23"/>
      <c r="E11" s="24"/>
      <c r="F11" s="23"/>
      <c r="G11" s="25"/>
    </row>
    <row r="12" spans="1:33" ht="25.5" customHeight="1" x14ac:dyDescent="0.3">
      <c r="A12" s="67" t="s">
        <v>53</v>
      </c>
      <c r="B12" s="27" t="s">
        <v>8</v>
      </c>
      <c r="C12" s="28">
        <v>815058.03</v>
      </c>
      <c r="D12" s="28">
        <v>882465.26</v>
      </c>
      <c r="E12" s="28">
        <v>818919.48</v>
      </c>
      <c r="F12" s="29">
        <v>705739</v>
      </c>
      <c r="G12" s="29">
        <v>673280</v>
      </c>
      <c r="H12" s="30"/>
    </row>
    <row r="13" spans="1:33" ht="25.5" customHeight="1" x14ac:dyDescent="0.3">
      <c r="A13" s="67" t="s">
        <v>52</v>
      </c>
      <c r="B13" s="27" t="s">
        <v>10</v>
      </c>
      <c r="C13" s="28">
        <v>33722</v>
      </c>
      <c r="D13" s="28">
        <v>34281.93</v>
      </c>
      <c r="E13" s="28">
        <v>40785.58</v>
      </c>
      <c r="F13" s="29">
        <v>43085.06</v>
      </c>
      <c r="G13" s="29">
        <v>43040.14</v>
      </c>
      <c r="H13" s="30"/>
    </row>
    <row r="14" spans="1:33" s="34" customFormat="1" ht="25.5" customHeight="1" x14ac:dyDescent="0.3">
      <c r="A14" s="68" t="s">
        <v>11</v>
      </c>
      <c r="B14" s="32" t="s">
        <v>12</v>
      </c>
      <c r="C14" s="33">
        <f>C15+C17+C18+C16</f>
        <v>48307.716</v>
      </c>
      <c r="D14" s="33">
        <f t="shared" ref="D14:G14" si="1">D15+D17+D18+D16</f>
        <v>47028.79</v>
      </c>
      <c r="E14" s="33">
        <f t="shared" si="1"/>
        <v>97840</v>
      </c>
      <c r="F14" s="33">
        <f t="shared" si="1"/>
        <v>94179</v>
      </c>
      <c r="G14" s="33">
        <f t="shared" si="1"/>
        <v>98353</v>
      </c>
    </row>
    <row r="15" spans="1:33" s="34" customFormat="1" ht="25.5" customHeight="1" x14ac:dyDescent="0.3">
      <c r="A15" s="68"/>
      <c r="B15" s="35" t="s">
        <v>40</v>
      </c>
      <c r="C15" s="36"/>
      <c r="D15" s="36"/>
      <c r="E15" s="37">
        <v>69635</v>
      </c>
      <c r="F15" s="36">
        <v>71696</v>
      </c>
      <c r="G15" s="38">
        <v>74465</v>
      </c>
    </row>
    <row r="16" spans="1:33" s="34" customFormat="1" ht="32.25" customHeight="1" x14ac:dyDescent="0.3">
      <c r="A16" s="68"/>
      <c r="B16" s="77" t="s">
        <v>47</v>
      </c>
      <c r="C16" s="36">
        <v>31862.565999999999</v>
      </c>
      <c r="D16" s="36">
        <v>28000</v>
      </c>
      <c r="E16" s="37">
        <v>6938</v>
      </c>
      <c r="F16" s="36"/>
      <c r="G16" s="38"/>
    </row>
    <row r="17" spans="1:33" s="34" customFormat="1" ht="25.5" customHeight="1" x14ac:dyDescent="0.3">
      <c r="A17" s="68"/>
      <c r="B17" s="35" t="s">
        <v>41</v>
      </c>
      <c r="C17" s="36">
        <v>13418.18</v>
      </c>
      <c r="D17" s="36">
        <v>15128.79</v>
      </c>
      <c r="E17" s="37">
        <v>15758</v>
      </c>
      <c r="F17" s="36">
        <v>16675</v>
      </c>
      <c r="G17" s="38">
        <v>17738</v>
      </c>
    </row>
    <row r="18" spans="1:33" s="34" customFormat="1" ht="37.5" customHeight="1" x14ac:dyDescent="0.3">
      <c r="A18" s="68"/>
      <c r="B18" s="77" t="s">
        <v>57</v>
      </c>
      <c r="C18" s="36">
        <v>3026.97</v>
      </c>
      <c r="D18" s="36">
        <v>3900</v>
      </c>
      <c r="E18" s="37">
        <v>5509</v>
      </c>
      <c r="F18" s="36">
        <v>5808</v>
      </c>
      <c r="G18" s="38">
        <v>6150</v>
      </c>
    </row>
    <row r="19" spans="1:33" s="34" customFormat="1" ht="25.5" customHeight="1" x14ac:dyDescent="0.3">
      <c r="A19" s="68" t="s">
        <v>50</v>
      </c>
      <c r="B19" s="32" t="s">
        <v>48</v>
      </c>
      <c r="C19" s="39">
        <v>32843.78</v>
      </c>
      <c r="D19" s="39">
        <v>44853.58</v>
      </c>
      <c r="E19" s="28">
        <v>47239</v>
      </c>
      <c r="F19" s="39">
        <v>49601</v>
      </c>
      <c r="G19" s="29">
        <v>52081</v>
      </c>
    </row>
    <row r="20" spans="1:33" s="34" customFormat="1" ht="25.5" customHeight="1" x14ac:dyDescent="0.3">
      <c r="A20" s="68" t="s">
        <v>51</v>
      </c>
      <c r="B20" s="32" t="s">
        <v>49</v>
      </c>
      <c r="C20" s="39">
        <v>115103.58</v>
      </c>
      <c r="D20" s="39">
        <v>134059.07999999999</v>
      </c>
      <c r="E20" s="40">
        <v>147885</v>
      </c>
      <c r="F20" s="39">
        <v>154444</v>
      </c>
      <c r="G20" s="29">
        <v>159164</v>
      </c>
    </row>
    <row r="21" spans="1:33" s="34" customFormat="1" ht="25.5" customHeight="1" thickBot="1" x14ac:dyDescent="0.35">
      <c r="A21" s="42"/>
      <c r="B21" s="41" t="s">
        <v>19</v>
      </c>
      <c r="C21" s="39">
        <f>20177.21+0.849</f>
        <v>20178.058999999997</v>
      </c>
      <c r="D21" s="39"/>
      <c r="E21" s="43">
        <v>20692</v>
      </c>
      <c r="F21" s="39">
        <v>21934</v>
      </c>
      <c r="G21" s="44">
        <v>23250</v>
      </c>
    </row>
    <row r="22" spans="1:33" s="48" customFormat="1" ht="25.5" customHeight="1" thickBot="1" x14ac:dyDescent="0.35">
      <c r="A22" s="17"/>
      <c r="B22" s="45" t="s">
        <v>20</v>
      </c>
      <c r="C22" s="46">
        <f>C23</f>
        <v>148901.12</v>
      </c>
      <c r="D22" s="46">
        <f t="shared" ref="D22:G22" si="2">D23</f>
        <v>143495.2799999998</v>
      </c>
      <c r="E22" s="46">
        <f t="shared" si="2"/>
        <v>127039.14</v>
      </c>
      <c r="F22" s="46">
        <f t="shared" si="2"/>
        <v>126628.94</v>
      </c>
      <c r="G22" s="46">
        <f t="shared" si="2"/>
        <v>126628.94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</row>
    <row r="23" spans="1:33" s="34" customFormat="1" ht="25.5" customHeight="1" thickBot="1" x14ac:dyDescent="0.35">
      <c r="A23" s="78"/>
      <c r="B23" s="41" t="s">
        <v>19</v>
      </c>
      <c r="C23" s="79">
        <f>69895.23+2576.57+19639.87+42137.13+4616.5+10035.82</f>
        <v>148901.12</v>
      </c>
      <c r="D23" s="80">
        <f>1286183.92-D10</f>
        <v>143495.2799999998</v>
      </c>
      <c r="E23" s="80">
        <f>6510+19536+2008.02+94735.36+400.2+3849.56</f>
        <v>127039.14</v>
      </c>
      <c r="F23" s="79">
        <f>6500+19536+2008.02+94735.36+3849.56</f>
        <v>126628.94</v>
      </c>
      <c r="G23" s="79">
        <f>6500+19536+2008.02+94735.36+3849.56</f>
        <v>126628.94</v>
      </c>
    </row>
    <row r="24" spans="1:33" s="20" customFormat="1" ht="25.5" customHeight="1" thickBot="1" x14ac:dyDescent="0.35">
      <c r="A24" s="51"/>
      <c r="B24" s="45" t="s">
        <v>24</v>
      </c>
      <c r="C24" s="46">
        <f>C22+C10</f>
        <v>1214114.2850000001</v>
      </c>
      <c r="D24" s="46">
        <f>D22+D10</f>
        <v>1286183.92</v>
      </c>
      <c r="E24" s="46">
        <f>E22+E10</f>
        <v>1300400.2</v>
      </c>
      <c r="F24" s="46">
        <f>F22+F10</f>
        <v>1195611</v>
      </c>
      <c r="G24" s="19">
        <f>G22+G10</f>
        <v>1175797.08</v>
      </c>
      <c r="H24" s="52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s="34" customFormat="1" ht="25.5" customHeight="1" thickBot="1" x14ac:dyDescent="0.35">
      <c r="A25" s="51"/>
      <c r="B25" s="18" t="s">
        <v>25</v>
      </c>
      <c r="C25" s="53">
        <f>C27+C32</f>
        <v>2753318.26</v>
      </c>
      <c r="D25" s="53">
        <f>D27+D32</f>
        <v>3149134.04</v>
      </c>
      <c r="E25" s="53">
        <f>E27+E32</f>
        <v>2736865.2199999997</v>
      </c>
      <c r="F25" s="53">
        <f>F27+F32</f>
        <v>2222272.7899999996</v>
      </c>
      <c r="G25" s="53">
        <f>G27+G32</f>
        <v>2267599.8199999998</v>
      </c>
      <c r="H25" s="54"/>
    </row>
    <row r="26" spans="1:33" s="34" customFormat="1" ht="25.5" customHeight="1" x14ac:dyDescent="0.3">
      <c r="A26" s="55"/>
      <c r="B26" s="56" t="s">
        <v>26</v>
      </c>
      <c r="C26" s="57"/>
      <c r="D26" s="58"/>
      <c r="E26" s="58"/>
      <c r="F26" s="58"/>
      <c r="G26" s="58"/>
      <c r="H26" s="54"/>
    </row>
    <row r="27" spans="1:33" s="34" customFormat="1" ht="25.5" customHeight="1" x14ac:dyDescent="0.3">
      <c r="A27" s="59"/>
      <c r="B27" s="66" t="s">
        <v>27</v>
      </c>
      <c r="C27" s="60">
        <f>C28+C29+C30+C31</f>
        <v>2756009.42</v>
      </c>
      <c r="D27" s="60">
        <f>D28+D29+D30+D31</f>
        <v>3165431.34</v>
      </c>
      <c r="E27" s="60">
        <f>E28+E29+E30+E31</f>
        <v>2736865.2199999997</v>
      </c>
      <c r="F27" s="60">
        <f>F28+F29+F30+F31</f>
        <v>2222272.7899999996</v>
      </c>
      <c r="G27" s="60">
        <f>G28+G29+G30+G31</f>
        <v>2267599.8199999998</v>
      </c>
      <c r="H27" s="54"/>
    </row>
    <row r="28" spans="1:33" s="34" customFormat="1" ht="25.5" customHeight="1" x14ac:dyDescent="0.3">
      <c r="A28" s="31" t="s">
        <v>28</v>
      </c>
      <c r="B28" s="61" t="s">
        <v>29</v>
      </c>
      <c r="C28" s="60">
        <v>24715.33</v>
      </c>
      <c r="D28" s="60">
        <v>20510.88</v>
      </c>
      <c r="E28" s="60"/>
      <c r="F28" s="60"/>
      <c r="G28" s="60"/>
      <c r="H28" s="54"/>
    </row>
    <row r="29" spans="1:33" s="13" customFormat="1" ht="25.5" customHeight="1" x14ac:dyDescent="0.3">
      <c r="A29" s="26" t="s">
        <v>30</v>
      </c>
      <c r="B29" s="61" t="s">
        <v>31</v>
      </c>
      <c r="C29" s="60">
        <v>863105.68</v>
      </c>
      <c r="D29" s="60">
        <v>1140853.8899999999</v>
      </c>
      <c r="E29" s="60">
        <v>673927.36</v>
      </c>
      <c r="F29" s="60">
        <v>114189.51</v>
      </c>
      <c r="G29" s="60">
        <v>112584.18</v>
      </c>
    </row>
    <row r="30" spans="1:33" s="13" customFormat="1" ht="25.5" customHeight="1" x14ac:dyDescent="0.3">
      <c r="A30" s="26" t="s">
        <v>44</v>
      </c>
      <c r="B30" s="61" t="s">
        <v>32</v>
      </c>
      <c r="C30" s="60">
        <v>1400181.46</v>
      </c>
      <c r="D30" s="60">
        <v>1936606.28</v>
      </c>
      <c r="E30" s="60">
        <v>2000403.52</v>
      </c>
      <c r="F30" s="60">
        <v>2045548.94</v>
      </c>
      <c r="G30" s="60">
        <v>2092481.3</v>
      </c>
    </row>
    <row r="31" spans="1:33" s="13" customFormat="1" ht="25.5" customHeight="1" x14ac:dyDescent="0.3">
      <c r="A31" s="26" t="s">
        <v>33</v>
      </c>
      <c r="B31" s="61" t="s">
        <v>34</v>
      </c>
      <c r="C31" s="60">
        <v>468006.95</v>
      </c>
      <c r="D31" s="60">
        <v>67460.289999999994</v>
      </c>
      <c r="E31" s="60">
        <v>62534.34</v>
      </c>
      <c r="F31" s="60">
        <v>62534.34</v>
      </c>
      <c r="G31" s="60">
        <v>62534.34</v>
      </c>
    </row>
    <row r="32" spans="1:33" s="34" customFormat="1" ht="25.5" customHeight="1" thickBot="1" x14ac:dyDescent="0.35">
      <c r="A32" s="42"/>
      <c r="B32" s="62" t="s">
        <v>35</v>
      </c>
      <c r="C32" s="63">
        <f>4259.57+122.18-7072.91</f>
        <v>-2691.16</v>
      </c>
      <c r="D32" s="60">
        <f>2600+471.36-19368.66</f>
        <v>-16297.3</v>
      </c>
      <c r="E32" s="60"/>
      <c r="F32" s="63"/>
      <c r="G32" s="63"/>
    </row>
    <row r="33" spans="1:7" s="13" customFormat="1" ht="25.5" customHeight="1" thickBot="1" x14ac:dyDescent="0.35">
      <c r="A33" s="64"/>
      <c r="B33" s="18" t="s">
        <v>36</v>
      </c>
      <c r="C33" s="53">
        <f>C25+C24</f>
        <v>3967432.5449999999</v>
      </c>
      <c r="D33" s="53">
        <f>D25+D24</f>
        <v>4435317.96</v>
      </c>
      <c r="E33" s="53">
        <f>E25+E24</f>
        <v>4037265.42</v>
      </c>
      <c r="F33" s="53">
        <f>F25+F24</f>
        <v>3417883.7899999996</v>
      </c>
      <c r="G33" s="53">
        <f>G25+G24</f>
        <v>3443396.9</v>
      </c>
    </row>
    <row r="34" spans="1:7" s="13" customFormat="1" x14ac:dyDescent="0.3">
      <c r="A34" s="11"/>
      <c r="D34" s="65"/>
      <c r="E34" s="11"/>
      <c r="F34" s="65"/>
      <c r="G34" s="11"/>
    </row>
    <row r="35" spans="1:7" s="13" customFormat="1" x14ac:dyDescent="0.3">
      <c r="A35" s="11"/>
      <c r="D35" s="11"/>
      <c r="E35" s="11"/>
      <c r="F35" s="11"/>
      <c r="G35" s="65"/>
    </row>
    <row r="36" spans="1:7" s="13" customFormat="1" x14ac:dyDescent="0.3">
      <c r="A36" s="11"/>
      <c r="D36" s="11"/>
      <c r="E36" s="11"/>
      <c r="F36" s="11"/>
      <c r="G36" s="11"/>
    </row>
  </sheetData>
  <mergeCells count="8">
    <mergeCell ref="A3:G3"/>
    <mergeCell ref="B6:B9"/>
    <mergeCell ref="A6:A9"/>
    <mergeCell ref="C6:C9"/>
    <mergeCell ref="D6:D9"/>
    <mergeCell ref="E6:E9"/>
    <mergeCell ref="F6:F9"/>
    <mergeCell ref="G6:G9"/>
  </mergeCells>
  <pageMargins left="0.26" right="0" top="0.45" bottom="0.15748031496062992" header="0.21" footer="0.15748031496062992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workbookViewId="0">
      <selection sqref="A1:XFD1048576"/>
    </sheetView>
  </sheetViews>
  <sheetFormatPr defaultRowHeight="18.75" x14ac:dyDescent="0.3"/>
  <cols>
    <col min="1" max="1" width="27.85546875" style="11" customWidth="1"/>
    <col min="2" max="2" width="58.42578125" style="13" customWidth="1"/>
    <col min="3" max="3" width="23.7109375" style="13" customWidth="1"/>
    <col min="4" max="4" width="25.140625" style="11" customWidth="1"/>
    <col min="5" max="5" width="22.28515625" style="11" customWidth="1"/>
    <col min="6" max="6" width="24.85546875" style="11" customWidth="1"/>
    <col min="7" max="7" width="25.140625" style="11" customWidth="1"/>
    <col min="8" max="8" width="32.7109375" style="13" customWidth="1"/>
    <col min="9" max="33" width="9.140625" style="13" customWidth="1"/>
    <col min="34" max="16384" width="9.140625" style="11"/>
  </cols>
  <sheetData>
    <row r="1" spans="1:33" x14ac:dyDescent="0.3">
      <c r="B1" s="12"/>
      <c r="C1" s="12"/>
      <c r="D1" s="13"/>
      <c r="E1" s="13"/>
      <c r="F1" s="13"/>
      <c r="G1" s="13"/>
    </row>
    <row r="2" spans="1:33" x14ac:dyDescent="0.3">
      <c r="D2" s="14"/>
      <c r="E2" s="15"/>
      <c r="F2" s="14"/>
    </row>
    <row r="3" spans="1:33" ht="40.5" customHeight="1" x14ac:dyDescent="0.3">
      <c r="A3" s="70" t="s">
        <v>46</v>
      </c>
      <c r="B3" s="70"/>
      <c r="C3" s="70"/>
      <c r="D3" s="70"/>
      <c r="E3" s="70"/>
      <c r="F3" s="70"/>
      <c r="G3" s="70"/>
    </row>
    <row r="4" spans="1:33" x14ac:dyDescent="0.3">
      <c r="B4" s="1"/>
      <c r="C4" s="1"/>
      <c r="D4" s="2"/>
      <c r="E4" s="3"/>
      <c r="F4" s="2"/>
    </row>
    <row r="5" spans="1:33" ht="19.5" thickBot="1" x14ac:dyDescent="0.35">
      <c r="B5" s="4"/>
      <c r="C5" s="4"/>
      <c r="D5" s="5"/>
      <c r="E5" s="5"/>
      <c r="F5" s="5"/>
      <c r="G5" s="16" t="s">
        <v>43</v>
      </c>
    </row>
    <row r="6" spans="1:33" x14ac:dyDescent="0.3">
      <c r="A6" s="71" t="s">
        <v>1</v>
      </c>
      <c r="B6" s="71" t="s">
        <v>2</v>
      </c>
      <c r="C6" s="71" t="s">
        <v>38</v>
      </c>
      <c r="D6" s="74" t="s">
        <v>45</v>
      </c>
      <c r="E6" s="74" t="s">
        <v>0</v>
      </c>
      <c r="F6" s="74" t="s">
        <v>37</v>
      </c>
      <c r="G6" s="74" t="s">
        <v>39</v>
      </c>
    </row>
    <row r="7" spans="1:33" x14ac:dyDescent="0.3">
      <c r="A7" s="72"/>
      <c r="B7" s="72"/>
      <c r="C7" s="72"/>
      <c r="D7" s="75"/>
      <c r="E7" s="75"/>
      <c r="F7" s="75"/>
      <c r="G7" s="75"/>
    </row>
    <row r="8" spans="1:33" x14ac:dyDescent="0.3">
      <c r="A8" s="72"/>
      <c r="B8" s="72"/>
      <c r="C8" s="72"/>
      <c r="D8" s="75"/>
      <c r="E8" s="75"/>
      <c r="F8" s="75"/>
      <c r="G8" s="75"/>
    </row>
    <row r="9" spans="1:33" ht="19.5" thickBot="1" x14ac:dyDescent="0.35">
      <c r="A9" s="73"/>
      <c r="B9" s="73"/>
      <c r="C9" s="73"/>
      <c r="D9" s="76"/>
      <c r="E9" s="76"/>
      <c r="F9" s="76"/>
      <c r="G9" s="76"/>
    </row>
    <row r="10" spans="1:33" s="20" customFormat="1" ht="25.5" customHeight="1" thickBot="1" x14ac:dyDescent="0.35">
      <c r="A10" s="17"/>
      <c r="B10" s="18" t="s">
        <v>3</v>
      </c>
      <c r="C10" s="19">
        <f>C12+C13+C14+C15+C19+C20+C21+C22</f>
        <v>64555270.24000001</v>
      </c>
      <c r="D10" s="19">
        <f>D12+D13+D14+D15+D19+D20+D22+D21</f>
        <v>69940114.470000014</v>
      </c>
      <c r="E10" s="19">
        <f>E12+E13+E14+E15+E19+E20+E21+E22</f>
        <v>74695521.120000005</v>
      </c>
      <c r="F10" s="19">
        <f>F12+F13+F14+F15+F19+F20+F21+F22</f>
        <v>78051564.109999999</v>
      </c>
      <c r="G10" s="19">
        <f>G12+G13+G14+G15+G19+G20+G21+G22</f>
        <v>82845241.5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ht="25.5" customHeight="1" x14ac:dyDescent="0.3">
      <c r="A11" s="21"/>
      <c r="B11" s="6" t="s">
        <v>4</v>
      </c>
      <c r="C11" s="22"/>
      <c r="D11" s="23"/>
      <c r="E11" s="24"/>
      <c r="F11" s="23"/>
      <c r="G11" s="25"/>
    </row>
    <row r="12" spans="1:33" ht="25.5" customHeight="1" x14ac:dyDescent="0.3">
      <c r="A12" s="67" t="s">
        <v>5</v>
      </c>
      <c r="B12" s="27" t="s">
        <v>6</v>
      </c>
      <c r="C12" s="10">
        <v>16395614.800000001</v>
      </c>
      <c r="D12" s="10">
        <v>18681451.670000002</v>
      </c>
      <c r="E12" s="28">
        <v>19773344</v>
      </c>
      <c r="F12" s="29">
        <v>20856314</v>
      </c>
      <c r="G12" s="29">
        <v>22040394</v>
      </c>
    </row>
    <row r="13" spans="1:33" ht="25.5" customHeight="1" x14ac:dyDescent="0.3">
      <c r="A13" s="67" t="s">
        <v>7</v>
      </c>
      <c r="B13" s="27" t="s">
        <v>8</v>
      </c>
      <c r="C13" s="28">
        <v>21800075.289999999</v>
      </c>
      <c r="D13" s="28">
        <v>23326081</v>
      </c>
      <c r="E13" s="28">
        <v>24911080</v>
      </c>
      <c r="F13" s="29">
        <v>26128034</v>
      </c>
      <c r="G13" s="29">
        <v>27905247</v>
      </c>
      <c r="H13" s="30"/>
    </row>
    <row r="14" spans="1:33" ht="25.5" customHeight="1" x14ac:dyDescent="0.3">
      <c r="A14" s="67" t="s">
        <v>9</v>
      </c>
      <c r="B14" s="27" t="s">
        <v>10</v>
      </c>
      <c r="C14" s="28">
        <v>11023064.98</v>
      </c>
      <c r="D14" s="28">
        <v>11570074.1</v>
      </c>
      <c r="E14" s="28">
        <v>12111311.710000001</v>
      </c>
      <c r="F14" s="29">
        <v>11926095.83</v>
      </c>
      <c r="G14" s="29">
        <v>12123686.32</v>
      </c>
      <c r="H14" s="30"/>
    </row>
    <row r="15" spans="1:33" s="34" customFormat="1" ht="25.5" customHeight="1" x14ac:dyDescent="0.3">
      <c r="A15" s="68" t="s">
        <v>11</v>
      </c>
      <c r="B15" s="32" t="s">
        <v>12</v>
      </c>
      <c r="C15" s="33">
        <f>C16+C17+C18</f>
        <v>5801074.9199999999</v>
      </c>
      <c r="D15" s="33">
        <f>D16+D17+D18</f>
        <v>6256024</v>
      </c>
      <c r="E15" s="33">
        <f>E16+E17+E18</f>
        <v>7066926</v>
      </c>
      <c r="F15" s="33">
        <f>F16+F17+F18</f>
        <v>7505745</v>
      </c>
      <c r="G15" s="33">
        <f>G16+G17+G18</f>
        <v>7990501</v>
      </c>
    </row>
    <row r="16" spans="1:33" s="34" customFormat="1" ht="25.5" customHeight="1" x14ac:dyDescent="0.3">
      <c r="A16" s="68"/>
      <c r="B16" s="35" t="s">
        <v>40</v>
      </c>
      <c r="C16" s="36">
        <v>5800404.3499999996</v>
      </c>
      <c r="D16" s="36">
        <v>6204226</v>
      </c>
      <c r="E16" s="37">
        <v>6978113</v>
      </c>
      <c r="F16" s="36">
        <v>7413379</v>
      </c>
      <c r="G16" s="38">
        <v>7894440</v>
      </c>
    </row>
    <row r="17" spans="1:33" s="34" customFormat="1" ht="25.5" customHeight="1" x14ac:dyDescent="0.3">
      <c r="A17" s="68"/>
      <c r="B17" s="35" t="s">
        <v>41</v>
      </c>
      <c r="C17" s="36">
        <v>-11.62</v>
      </c>
      <c r="D17" s="36"/>
      <c r="E17" s="37"/>
      <c r="F17" s="36"/>
      <c r="G17" s="38"/>
    </row>
    <row r="18" spans="1:33" s="34" customFormat="1" ht="25.5" customHeight="1" x14ac:dyDescent="0.3">
      <c r="A18" s="68"/>
      <c r="B18" s="35" t="s">
        <v>42</v>
      </c>
      <c r="C18" s="36">
        <v>682.19</v>
      </c>
      <c r="D18" s="36">
        <v>51798</v>
      </c>
      <c r="E18" s="37">
        <v>88813</v>
      </c>
      <c r="F18" s="36">
        <v>92366</v>
      </c>
      <c r="G18" s="38">
        <v>96061</v>
      </c>
    </row>
    <row r="19" spans="1:33" s="34" customFormat="1" ht="25.5" customHeight="1" x14ac:dyDescent="0.3">
      <c r="A19" s="68" t="s">
        <v>13</v>
      </c>
      <c r="B19" s="32" t="s">
        <v>14</v>
      </c>
      <c r="C19" s="39">
        <v>6959917.0300000003</v>
      </c>
      <c r="D19" s="39">
        <v>7634632</v>
      </c>
      <c r="E19" s="28">
        <v>8145231</v>
      </c>
      <c r="F19" s="39">
        <v>8919329</v>
      </c>
      <c r="G19" s="29">
        <v>10036142</v>
      </c>
    </row>
    <row r="20" spans="1:33" s="34" customFormat="1" ht="25.5" customHeight="1" x14ac:dyDescent="0.3">
      <c r="A20" s="68" t="s">
        <v>15</v>
      </c>
      <c r="B20" s="32" t="s">
        <v>16</v>
      </c>
      <c r="C20" s="39">
        <v>2190058.35</v>
      </c>
      <c r="D20" s="39">
        <v>2074712</v>
      </c>
      <c r="E20" s="40">
        <v>2275706</v>
      </c>
      <c r="F20" s="39">
        <v>2299236</v>
      </c>
      <c r="G20" s="29">
        <v>2323693</v>
      </c>
    </row>
    <row r="21" spans="1:33" s="34" customFormat="1" ht="25.5" customHeight="1" x14ac:dyDescent="0.3">
      <c r="A21" s="68" t="s">
        <v>17</v>
      </c>
      <c r="B21" s="41" t="s">
        <v>18</v>
      </c>
      <c r="C21" s="39">
        <v>60328</v>
      </c>
      <c r="D21" s="39">
        <v>53497</v>
      </c>
      <c r="E21" s="28">
        <v>73299</v>
      </c>
      <c r="F21" s="39">
        <v>83872</v>
      </c>
      <c r="G21" s="29">
        <v>92697</v>
      </c>
    </row>
    <row r="22" spans="1:33" s="34" customFormat="1" ht="25.5" customHeight="1" thickBot="1" x14ac:dyDescent="0.35">
      <c r="A22" s="42"/>
      <c r="B22" s="41" t="s">
        <v>19</v>
      </c>
      <c r="C22" s="39">
        <v>325136.87</v>
      </c>
      <c r="D22" s="39">
        <v>343642.7</v>
      </c>
      <c r="E22" s="43">
        <v>338623.41</v>
      </c>
      <c r="F22" s="39">
        <v>332938.28000000003</v>
      </c>
      <c r="G22" s="44">
        <v>332881.18</v>
      </c>
    </row>
    <row r="23" spans="1:33" s="48" customFormat="1" ht="25.5" customHeight="1" thickBot="1" x14ac:dyDescent="0.35">
      <c r="A23" s="17"/>
      <c r="B23" s="45" t="s">
        <v>20</v>
      </c>
      <c r="C23" s="46">
        <v>1893049.18</v>
      </c>
      <c r="D23" s="46">
        <v>2258215.0699999998</v>
      </c>
      <c r="E23" s="46">
        <v>1701815.14</v>
      </c>
      <c r="F23" s="46">
        <v>1336609.06</v>
      </c>
      <c r="G23" s="19">
        <v>1336714.47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1:33" ht="25.5" customHeight="1" x14ac:dyDescent="0.3">
      <c r="A24" s="21"/>
      <c r="B24" s="7" t="s">
        <v>21</v>
      </c>
      <c r="C24" s="8"/>
      <c r="D24" s="9"/>
      <c r="E24" s="10"/>
      <c r="F24" s="9"/>
      <c r="G24" s="9"/>
    </row>
    <row r="25" spans="1:33" s="34" customFormat="1" ht="25.5" customHeight="1" thickBot="1" x14ac:dyDescent="0.35">
      <c r="A25" s="69" t="s">
        <v>22</v>
      </c>
      <c r="B25" s="49" t="s">
        <v>23</v>
      </c>
      <c r="C25" s="29">
        <v>1091425.04</v>
      </c>
      <c r="D25" s="50">
        <v>948807</v>
      </c>
      <c r="E25" s="50">
        <v>879189.98</v>
      </c>
      <c r="F25" s="29">
        <v>877465.76</v>
      </c>
      <c r="G25" s="50">
        <v>877591.56</v>
      </c>
    </row>
    <row r="26" spans="1:33" s="20" customFormat="1" ht="25.5" customHeight="1" thickBot="1" x14ac:dyDescent="0.35">
      <c r="A26" s="51"/>
      <c r="B26" s="45" t="s">
        <v>24</v>
      </c>
      <c r="C26" s="46">
        <f>C23+C10</f>
        <v>66448319.420000009</v>
      </c>
      <c r="D26" s="46">
        <f>D23+D10</f>
        <v>72198329.540000007</v>
      </c>
      <c r="E26" s="46">
        <f>E23+E10</f>
        <v>76397336.260000005</v>
      </c>
      <c r="F26" s="46">
        <f>F23+F10</f>
        <v>79388173.170000002</v>
      </c>
      <c r="G26" s="19">
        <f>G23+G10</f>
        <v>84181955.969999999</v>
      </c>
      <c r="H26" s="52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1:33" s="34" customFormat="1" ht="25.5" customHeight="1" thickBot="1" x14ac:dyDescent="0.35">
      <c r="A27" s="51"/>
      <c r="B27" s="18" t="s">
        <v>25</v>
      </c>
      <c r="C27" s="53">
        <f>C29+C34</f>
        <v>73334593.589999989</v>
      </c>
      <c r="D27" s="53">
        <f>D29+D34</f>
        <v>74465487.590000004</v>
      </c>
      <c r="E27" s="53">
        <f>E29+E34</f>
        <v>69532140.280000001</v>
      </c>
      <c r="F27" s="53">
        <f>F29+F34</f>
        <v>67304751.799999997</v>
      </c>
      <c r="G27" s="53">
        <f>G29+G34</f>
        <v>69868402.470000014</v>
      </c>
      <c r="H27" s="54"/>
    </row>
    <row r="28" spans="1:33" s="34" customFormat="1" ht="25.5" customHeight="1" x14ac:dyDescent="0.3">
      <c r="A28" s="55"/>
      <c r="B28" s="56" t="s">
        <v>26</v>
      </c>
      <c r="C28" s="57"/>
      <c r="D28" s="58"/>
      <c r="E28" s="58"/>
      <c r="F28" s="58"/>
      <c r="G28" s="58"/>
      <c r="H28" s="54"/>
    </row>
    <row r="29" spans="1:33" s="34" customFormat="1" ht="25.5" customHeight="1" x14ac:dyDescent="0.3">
      <c r="A29" s="59"/>
      <c r="B29" s="66" t="s">
        <v>27</v>
      </c>
      <c r="C29" s="60">
        <f>C30+C31+C32+C33</f>
        <v>72710403.75999999</v>
      </c>
      <c r="D29" s="60">
        <f>D30+D31+D32+D33</f>
        <v>73691795.75</v>
      </c>
      <c r="E29" s="60">
        <f>E30+E31+E32+E33</f>
        <v>69409858.099999994</v>
      </c>
      <c r="F29" s="60">
        <f>F30+F31+F32+F33</f>
        <v>67060066.560000002</v>
      </c>
      <c r="G29" s="60">
        <f>G30+G31+G32+G33</f>
        <v>69548693.330000013</v>
      </c>
      <c r="H29" s="54"/>
    </row>
    <row r="30" spans="1:33" s="34" customFormat="1" ht="25.5" customHeight="1" x14ac:dyDescent="0.3">
      <c r="A30" s="31" t="s">
        <v>28</v>
      </c>
      <c r="B30" s="61" t="s">
        <v>29</v>
      </c>
      <c r="C30" s="60">
        <v>32943840.5</v>
      </c>
      <c r="D30" s="60">
        <v>28346671.899999999</v>
      </c>
      <c r="E30" s="60">
        <v>29049711.800000001</v>
      </c>
      <c r="F30" s="60">
        <v>26629711.800000001</v>
      </c>
      <c r="G30" s="60">
        <v>26629711.800000001</v>
      </c>
      <c r="H30" s="54"/>
    </row>
    <row r="31" spans="1:33" s="13" customFormat="1" ht="25.5" customHeight="1" x14ac:dyDescent="0.3">
      <c r="A31" s="26" t="s">
        <v>30</v>
      </c>
      <c r="B31" s="61" t="s">
        <v>31</v>
      </c>
      <c r="C31" s="60">
        <v>21183125.550000001</v>
      </c>
      <c r="D31" s="60">
        <v>29969038.800000001</v>
      </c>
      <c r="E31" s="60">
        <v>28156072.800000001</v>
      </c>
      <c r="F31" s="60">
        <v>28716187.18</v>
      </c>
      <c r="G31" s="60">
        <v>31771871.210000001</v>
      </c>
    </row>
    <row r="32" spans="1:33" s="13" customFormat="1" ht="25.5" customHeight="1" x14ac:dyDescent="0.3">
      <c r="A32" s="26" t="s">
        <v>44</v>
      </c>
      <c r="B32" s="61" t="s">
        <v>32</v>
      </c>
      <c r="C32" s="60">
        <v>10821098.18</v>
      </c>
      <c r="D32" s="60">
        <v>9837640.5999999996</v>
      </c>
      <c r="E32" s="60">
        <v>9330891.5899999999</v>
      </c>
      <c r="F32" s="60">
        <v>9453040.4299999997</v>
      </c>
      <c r="G32" s="60">
        <v>9454678.3100000005</v>
      </c>
    </row>
    <row r="33" spans="1:7" s="13" customFormat="1" ht="25.5" customHeight="1" x14ac:dyDescent="0.3">
      <c r="A33" s="26" t="s">
        <v>33</v>
      </c>
      <c r="B33" s="61" t="s">
        <v>34</v>
      </c>
      <c r="C33" s="60">
        <v>7762339.5300000003</v>
      </c>
      <c r="D33" s="60">
        <v>5538444.4500000002</v>
      </c>
      <c r="E33" s="60">
        <v>2873181.91</v>
      </c>
      <c r="F33" s="60">
        <v>2261127.15</v>
      </c>
      <c r="G33" s="60">
        <v>1692432.01</v>
      </c>
    </row>
    <row r="34" spans="1:7" s="34" customFormat="1" ht="25.5" customHeight="1" thickBot="1" x14ac:dyDescent="0.35">
      <c r="A34" s="42"/>
      <c r="B34" s="62" t="s">
        <v>35</v>
      </c>
      <c r="C34" s="63">
        <v>624189.82999999996</v>
      </c>
      <c r="D34" s="60">
        <v>773691.84</v>
      </c>
      <c r="E34" s="60">
        <v>122282.18</v>
      </c>
      <c r="F34" s="63">
        <v>244685.24</v>
      </c>
      <c r="G34" s="63">
        <v>319709.14</v>
      </c>
    </row>
    <row r="35" spans="1:7" s="13" customFormat="1" ht="25.5" customHeight="1" thickBot="1" x14ac:dyDescent="0.35">
      <c r="A35" s="64"/>
      <c r="B35" s="18" t="s">
        <v>36</v>
      </c>
      <c r="C35" s="53">
        <f>C27+C26</f>
        <v>139782913.00999999</v>
      </c>
      <c r="D35" s="53">
        <f>D27+D26</f>
        <v>146663817.13</v>
      </c>
      <c r="E35" s="53">
        <f>E27+E26</f>
        <v>145929476.54000002</v>
      </c>
      <c r="F35" s="53">
        <f>F27+F26</f>
        <v>146692924.97</v>
      </c>
      <c r="G35" s="53">
        <f>G27+G26</f>
        <v>154050358.44</v>
      </c>
    </row>
    <row r="36" spans="1:7" s="13" customFormat="1" x14ac:dyDescent="0.3">
      <c r="A36" s="11"/>
      <c r="D36" s="65"/>
      <c r="E36" s="11"/>
      <c r="F36" s="65"/>
      <c r="G36" s="11"/>
    </row>
    <row r="37" spans="1:7" s="13" customFormat="1" x14ac:dyDescent="0.3">
      <c r="A37" s="11"/>
      <c r="D37" s="11"/>
      <c r="E37" s="11"/>
      <c r="F37" s="11"/>
      <c r="G37" s="65"/>
    </row>
    <row r="38" spans="1:7" s="13" customFormat="1" x14ac:dyDescent="0.3">
      <c r="A38" s="11"/>
      <c r="D38" s="11"/>
      <c r="E38" s="11"/>
      <c r="F38" s="11"/>
      <c r="G38" s="11"/>
    </row>
  </sheetData>
  <mergeCells count="8">
    <mergeCell ref="A3:G3"/>
    <mergeCell ref="A6:A9"/>
    <mergeCell ref="B6:B9"/>
    <mergeCell ref="C6:C9"/>
    <mergeCell ref="D6:D9"/>
    <mergeCell ref="E6:E9"/>
    <mergeCell ref="F6:F9"/>
    <mergeCell ref="G6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 тыс.рублей</vt:lpstr>
      <vt:lpstr>Лист1</vt:lpstr>
      <vt:lpstr>'в тыс.рублей'!Область_печати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ReOS</cp:lastModifiedBy>
  <cp:lastPrinted>2021-10-27T09:45:16Z</cp:lastPrinted>
  <dcterms:created xsi:type="dcterms:W3CDTF">2020-10-06T07:30:11Z</dcterms:created>
  <dcterms:modified xsi:type="dcterms:W3CDTF">2022-05-23T13:23:24Z</dcterms:modified>
</cp:coreProperties>
</file>